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General\final instructions\"/>
    </mc:Choice>
  </mc:AlternateContent>
  <xr:revisionPtr revIDLastSave="0" documentId="13_ncr:1_{2CB18CCB-A6FA-4A8B-AE08-4006F2C3CD7C}" xr6:coauthVersionLast="41" xr6:coauthVersionMax="43" xr10:uidLastSave="{00000000-0000-0000-0000-000000000000}"/>
  <bookViews>
    <workbookView xWindow="-120" yWindow="-120" windowWidth="29040" windowHeight="15840" xr2:uid="{DD93EE52-214E-474E-9978-49ACD75F413C}"/>
  </bookViews>
  <sheets>
    <sheet name="PRA 2 A Main" sheetId="1" r:id="rId1"/>
    <sheet name="Delay Document Recovery Perform" sheetId="2" r:id="rId2"/>
    <sheet name="Progressive FCI Deductions" sheetId="4" r:id="rId3"/>
  </sheets>
  <definedNames>
    <definedName name="_xlnm.Print_Area" localSheetId="0">'PRA 2 A Main'!$A$1:$AJ$25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2" l="1"/>
  <c r="H19" i="2"/>
  <c r="L19" i="2"/>
  <c r="Q20" i="4" l="1"/>
  <c r="K20" i="4"/>
  <c r="F20" i="4"/>
  <c r="D20" i="4"/>
  <c r="N20" i="4"/>
  <c r="I8" i="1" l="1"/>
  <c r="J8" i="1" s="1"/>
  <c r="I10" i="1"/>
  <c r="J10" i="1" s="1"/>
  <c r="K10" i="1" s="1"/>
  <c r="L10" i="1" s="1"/>
  <c r="I12" i="1"/>
  <c r="J12" i="1" s="1"/>
  <c r="K12" i="1" s="1"/>
  <c r="Y12" i="1" s="1"/>
  <c r="I14" i="1"/>
  <c r="J14" i="1" s="1"/>
  <c r="K14" i="1" s="1"/>
  <c r="AA14" i="1"/>
  <c r="AC14" i="1"/>
  <c r="I16" i="1"/>
  <c r="J16" i="1" s="1"/>
  <c r="K16" i="1" s="1"/>
  <c r="I18" i="1"/>
  <c r="J18" i="1" s="1"/>
  <c r="K18" i="1" s="1"/>
  <c r="G20" i="1"/>
  <c r="H20" i="1"/>
  <c r="AF20" i="1"/>
  <c r="AH20" i="1"/>
  <c r="L14" i="1" l="1"/>
  <c r="Y14" i="1"/>
  <c r="K8" i="1"/>
  <c r="L8" i="1" s="1"/>
  <c r="J20" i="1"/>
  <c r="I20" i="1"/>
  <c r="L12" i="1"/>
  <c r="O10" i="1"/>
  <c r="W10" i="1"/>
  <c r="Y16" i="1"/>
  <c r="L16" i="1"/>
  <c r="Y8" i="1"/>
  <c r="K20" i="1"/>
  <c r="Y18" i="1"/>
  <c r="L18" i="1"/>
  <c r="W18" i="1" s="1"/>
  <c r="Z18" i="1" s="1"/>
  <c r="U12" i="1"/>
  <c r="O12" i="1"/>
  <c r="Z10" i="1" l="1"/>
  <c r="M12" i="1"/>
  <c r="W12" i="1"/>
  <c r="Z12" i="1"/>
  <c r="AA12" i="1" s="1"/>
  <c r="AC12" i="1" s="1"/>
  <c r="M8" i="1"/>
  <c r="O8" i="1"/>
  <c r="U8" i="1"/>
  <c r="L20" i="1"/>
  <c r="W8" i="1"/>
  <c r="M16" i="1"/>
  <c r="O16" i="1"/>
  <c r="U16" i="1"/>
  <c r="W16" i="1"/>
  <c r="AA18" i="1"/>
  <c r="AC18" i="1" s="1"/>
  <c r="Y20" i="1"/>
  <c r="AA10" i="1"/>
  <c r="AC10" i="1" s="1"/>
  <c r="Z16" i="1" l="1"/>
  <c r="AA16" i="1" s="1"/>
  <c r="AC16" i="1" s="1"/>
  <c r="P20" i="1"/>
  <c r="W20" i="1"/>
  <c r="Z8" i="1"/>
  <c r="M20" i="1"/>
  <c r="U20" i="1"/>
  <c r="Z20" i="1" l="1"/>
  <c r="AA8" i="1"/>
  <c r="AA20" i="1" s="1"/>
  <c r="AC8" i="1" l="1"/>
  <c r="AC20" i="1" s="1"/>
</calcChain>
</file>

<file path=xl/sharedStrings.xml><?xml version="1.0" encoding="utf-8"?>
<sst xmlns="http://schemas.openxmlformats.org/spreadsheetml/2006/main" count="198" uniqueCount="118">
  <si>
    <t>Sr.No.</t>
  </si>
  <si>
    <t>Sale Bill No.</t>
  </si>
  <si>
    <t>Date of receipt of Document</t>
  </si>
  <si>
    <t>DATE OF SUBMISSION OF DOCUMENTS TO FCI</t>
  </si>
  <si>
    <t>DATE OF PAYMENTS (RECEIVED FROM FCI)</t>
  </si>
  <si>
    <t>No. of Bags</t>
  </si>
  <si>
    <t>Weight</t>
  </si>
  <si>
    <t>Standard Weight</t>
  </si>
  <si>
    <t>Less Grain 0.700 mg</t>
  </si>
  <si>
    <t>Net Weight</t>
  </si>
  <si>
    <t>Qty for COG</t>
  </si>
  <si>
    <t>Block/ Incidental</t>
  </si>
  <si>
    <t>Storage in Jute or Plastic</t>
  </si>
  <si>
    <t>Storage in Open/Covered</t>
  </si>
  <si>
    <t>Interest/Carry Over Charges for Jute/Plastic Bags</t>
  </si>
  <si>
    <t>Storage Charges</t>
  </si>
  <si>
    <t>Amount of Bardana</t>
  </si>
  <si>
    <t>Total</t>
  </si>
  <si>
    <t>Bonus if Any @</t>
  </si>
  <si>
    <t>G.Total</t>
  </si>
  <si>
    <t>Wth held if Any</t>
  </si>
  <si>
    <t>Reason</t>
  </si>
  <si>
    <t>Deduction if Any</t>
  </si>
  <si>
    <t>Amt sent to head office by FCI</t>
  </si>
  <si>
    <t>Scheme i.e. Centre Pool or State Pool</t>
  </si>
  <si>
    <t>@</t>
  </si>
  <si>
    <t>Amount</t>
  </si>
  <si>
    <t>Amt.</t>
  </si>
  <si>
    <t xml:space="preserve"> @</t>
  </si>
  <si>
    <t>Jute</t>
  </si>
  <si>
    <t>Open</t>
  </si>
  <si>
    <t>Note 1</t>
  </si>
  <si>
    <t>H.Stich.</t>
  </si>
  <si>
    <t>Centre</t>
  </si>
  <si>
    <t>M.Cut</t>
  </si>
  <si>
    <t>W.Ch</t>
  </si>
  <si>
    <t>Form PRA-2A (Wheat)</t>
  </si>
  <si>
    <t>Vat /GST</t>
  </si>
  <si>
    <t xml:space="preserve">Date of Loading  </t>
  </si>
  <si>
    <t>DD-MM-YY</t>
  </si>
  <si>
    <t>Mode of Delivery</t>
  </si>
  <si>
    <t xml:space="preserve">Cost of Grain </t>
  </si>
  <si>
    <t xml:space="preserve">@ Rs._____ </t>
  </si>
  <si>
    <t>DD</t>
  </si>
  <si>
    <t>Godown</t>
  </si>
  <si>
    <t>Covered</t>
  </si>
  <si>
    <t>Chq no</t>
  </si>
  <si>
    <t>@______</t>
  </si>
  <si>
    <t>Prepared By_____________</t>
  </si>
  <si>
    <t>Checked By______________</t>
  </si>
  <si>
    <t>DFSC/DM__________</t>
  </si>
  <si>
    <t>District_______</t>
  </si>
  <si>
    <t>Amount received from FCI on A/c of Wheat sale</t>
  </si>
  <si>
    <t>Month________</t>
  </si>
  <si>
    <t>Crop Year________</t>
  </si>
  <si>
    <t>fibQk</t>
  </si>
  <si>
    <t>wjhBk</t>
  </si>
  <si>
    <t>bVh Bz</t>
  </si>
  <si>
    <t>j?Zv</t>
  </si>
  <si>
    <t>oew</t>
  </si>
  <si>
    <t xml:space="preserve">w[nkuo eZN </t>
  </si>
  <si>
    <t>t/nw?AN ukou</t>
  </si>
  <si>
    <t>j?Av ;fNu</t>
  </si>
  <si>
    <t>fpb Bz</t>
  </si>
  <si>
    <t>thtbkJhi/Pb</t>
  </si>
  <si>
    <t>e[nkbNh eZN</t>
  </si>
  <si>
    <t>ftdj?bv</t>
  </si>
  <si>
    <t>fgSb/ wjhB/ sZe dhnK pekfJnk ftdj?bv$ fvvePBk$eN"shnK</t>
  </si>
  <si>
    <t>w[nk;uo eZN</t>
  </si>
  <si>
    <t>jkb/ sZe Bk ebhno j'J/ fpb Bz</t>
  </si>
  <si>
    <t>oew gqkgsh dk e?P b/yk$wjhBk</t>
  </si>
  <si>
    <t>oew gqkgs</t>
  </si>
  <si>
    <t>e[Zb</t>
  </si>
  <si>
    <t>7^18</t>
  </si>
  <si>
    <t>eZ[b</t>
  </si>
  <si>
    <t>ukb{ wjhB/ d"okB$sZe ebhno j'J/ fpb Bz</t>
  </si>
  <si>
    <t>thtbv rq/B</t>
  </si>
  <si>
    <t>t/nw?AN ukoi</t>
  </si>
  <si>
    <t>j?Zv ;fNu</t>
  </si>
  <si>
    <t>w[nk;uoo eZN</t>
  </si>
  <si>
    <t>thtbv r/qB</t>
  </si>
  <si>
    <r>
      <t xml:space="preserve">n?ZcH;hHnkJh tb'A ehshnK eN"shnK dh wjhBktko g'qro?f;t vhN/b eokg ;kb </t>
    </r>
    <r>
      <rPr>
        <b/>
        <sz val="20"/>
        <color theme="1"/>
        <rFont val="Calibri"/>
        <family val="2"/>
        <scheme val="minor"/>
      </rPr>
      <t>______</t>
    </r>
  </si>
  <si>
    <t>RECOVERY (DELAY DOCUMENTS)</t>
  </si>
  <si>
    <t>Crop</t>
  </si>
  <si>
    <t>Year</t>
  </si>
  <si>
    <t>chbv ;Nkc</t>
  </si>
  <si>
    <t>;oeb dcso</t>
  </si>
  <si>
    <t>n?cH;hHnkJh</t>
  </si>
  <si>
    <t xml:space="preserve">ibl nM </t>
  </si>
  <si>
    <t>ibl dI rkm</t>
  </si>
  <si>
    <t xml:space="preserve">kxk jwrI krn dI imqI </t>
  </si>
  <si>
    <t xml:space="preserve">ijlw dPqr ivKy ibl jmw krn dI bxdI imqI </t>
  </si>
  <si>
    <t xml:space="preserve">ijlw dPqr ivKy ibl jmw krn dI imqI </t>
  </si>
  <si>
    <t>iflyA</t>
  </si>
  <si>
    <t xml:space="preserve">bxdw ivAwj </t>
  </si>
  <si>
    <t xml:space="preserve">AYP.sI.AweI. nUM ibl Byjn dI bxdI imqI </t>
  </si>
  <si>
    <t xml:space="preserve">AYP.sI. AweI. nUM ibl Byjn dI imqI </t>
  </si>
  <si>
    <t xml:space="preserve">AYP.sI. AweI. qo Bugqwn dI bxdI  imqI </t>
  </si>
  <si>
    <t xml:space="preserve">AYP.sI. AweI. qo Bugqwn dI imqI </t>
  </si>
  <si>
    <r>
      <t xml:space="preserve">bxdw ivAwj </t>
    </r>
    <r>
      <rPr>
        <b/>
        <sz val="11"/>
        <color indexed="8"/>
        <rFont val="Cambria"/>
        <family val="1"/>
      </rPr>
      <t/>
    </r>
  </si>
  <si>
    <t>TOTAL</t>
  </si>
  <si>
    <t>Distt______</t>
  </si>
  <si>
    <t>Month</t>
  </si>
  <si>
    <t>_______</t>
  </si>
  <si>
    <t>______</t>
  </si>
  <si>
    <t>;hH;hHn?Zb ftnki gqshPs</t>
  </si>
  <si>
    <t>Prepared By________</t>
  </si>
  <si>
    <t>(Dealing hand)</t>
  </si>
  <si>
    <t>Checked By_________</t>
  </si>
  <si>
    <t>(AO/SA/Supdt)</t>
  </si>
  <si>
    <t>DFSC________</t>
  </si>
  <si>
    <r>
      <t>ukb{ (</t>
    </r>
    <r>
      <rPr>
        <b/>
        <sz val="11"/>
        <color theme="1"/>
        <rFont val="Calibri"/>
        <family val="2"/>
        <scheme val="minor"/>
      </rPr>
      <t>current</t>
    </r>
    <r>
      <rPr>
        <b/>
        <sz val="11"/>
        <color theme="1"/>
        <rFont val="Asees"/>
      </rPr>
      <t>) wjhB/ d"okB$sZe gqkgs fgSbhnk ftdj??bv$fvvePBK$eN"shnK</t>
    </r>
  </si>
  <si>
    <r>
      <t>ukb{ (</t>
    </r>
    <r>
      <rPr>
        <b/>
        <sz val="11"/>
        <color theme="1"/>
        <rFont val="Calibri"/>
        <family val="2"/>
        <scheme val="minor"/>
      </rPr>
      <t>current</t>
    </r>
    <r>
      <rPr>
        <b/>
        <sz val="11"/>
        <color theme="1"/>
        <rFont val="Asees"/>
      </rPr>
      <t>) wjhB/ sZe g?fvzr fgSbhnk ftdj??bv$fvvePBK$eN"shnK ns/ fpb</t>
    </r>
  </si>
  <si>
    <r>
      <t>ukb{ (</t>
    </r>
    <r>
      <rPr>
        <b/>
        <sz val="11"/>
        <color theme="1"/>
        <rFont val="Calibri"/>
        <family val="2"/>
        <scheme val="minor"/>
      </rPr>
      <t>current</t>
    </r>
    <r>
      <rPr>
        <b/>
        <sz val="11"/>
        <color theme="1"/>
        <rFont val="Asees"/>
      </rPr>
      <t xml:space="preserve">)wjhB/ d"okB </t>
    </r>
    <r>
      <rPr>
        <b/>
        <sz val="11"/>
        <color theme="1"/>
        <rFont val="Calibri"/>
        <family val="2"/>
        <scheme val="minor"/>
      </rPr>
      <t>FCI</t>
    </r>
    <r>
      <rPr>
        <b/>
        <sz val="11"/>
        <color theme="1"/>
        <rFont val="Asees"/>
      </rPr>
      <t xml:space="preserve"> tb'A ehshnK ftdj?bv$ fvvePBk$eN"shnK</t>
    </r>
  </si>
  <si>
    <r>
      <t>ukb{ (</t>
    </r>
    <r>
      <rPr>
        <b/>
        <sz val="11"/>
        <color theme="1"/>
        <rFont val="Calibri"/>
        <family val="2"/>
        <scheme val="minor"/>
      </rPr>
      <t>current</t>
    </r>
    <r>
      <rPr>
        <b/>
        <sz val="11"/>
        <color theme="1"/>
        <rFont val="Asees"/>
      </rPr>
      <t>)wjhB/ sZe pDdhnK e[b gq'ro?f;t ftdj?bv$fvvePBk$eN"shnK</t>
    </r>
  </si>
  <si>
    <t>Type of wheat (FAQ / URS)</t>
  </si>
  <si>
    <t>URS</t>
  </si>
  <si>
    <t>FAQ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</si>
</sst>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0"/>
      <color indexed="8"/>
      <name val="Calibri"/>
      <family val="2"/>
    </font>
    <font>
      <b/>
      <u/>
      <sz val="12"/>
      <name val="Arial"/>
      <family val="2"/>
    </font>
    <font>
      <b/>
      <u/>
      <sz val="16"/>
      <color theme="1"/>
      <name val="Calibri"/>
      <family val="2"/>
      <scheme val="minor"/>
    </font>
    <font>
      <sz val="11"/>
      <color theme="1"/>
      <name val="Asees"/>
    </font>
    <font>
      <b/>
      <sz val="11"/>
      <color theme="1"/>
      <name val="Asees"/>
    </font>
    <font>
      <b/>
      <sz val="12"/>
      <color theme="1"/>
      <name val="Asees"/>
    </font>
    <font>
      <b/>
      <sz val="18"/>
      <color theme="1"/>
      <name val="Calibri"/>
      <family val="2"/>
      <scheme val="minor"/>
    </font>
    <font>
      <b/>
      <sz val="20"/>
      <color theme="1"/>
      <name val="Asees"/>
    </font>
    <font>
      <b/>
      <sz val="20"/>
      <color theme="1"/>
      <name val="Calibri"/>
      <family val="2"/>
      <scheme val="minor"/>
    </font>
    <font>
      <b/>
      <sz val="18"/>
      <color theme="1"/>
      <name val="Calibri Light"/>
      <family val="1"/>
      <scheme val="major"/>
    </font>
    <font>
      <b/>
      <sz val="11"/>
      <color theme="4" tint="-0.249977111117893"/>
      <name val="AnmolLipi"/>
    </font>
    <font>
      <b/>
      <sz val="11"/>
      <color indexed="8"/>
      <name val="AnmolLipi"/>
    </font>
    <font>
      <b/>
      <sz val="11"/>
      <color indexed="8"/>
      <name val="Cambria"/>
      <family val="1"/>
    </font>
    <font>
      <b/>
      <sz val="11"/>
      <color theme="4" tint="-0.249977111117893"/>
      <name val="Asees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14" fontId="5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4" fontId="9" fillId="0" borderId="2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/>
    <xf numFmtId="0" fontId="2" fillId="0" borderId="2" xfId="0" applyFont="1" applyBorder="1" applyAlignment="1">
      <alignment horizontal="center" wrapText="1"/>
    </xf>
    <xf numFmtId="0" fontId="2" fillId="0" borderId="2" xfId="0" quotePrefix="1" applyFont="1" applyBorder="1" applyAlignment="1">
      <alignment horizontal="center" wrapText="1"/>
    </xf>
    <xf numFmtId="0" fontId="1" fillId="0" borderId="0" xfId="0" applyFont="1"/>
    <xf numFmtId="0" fontId="13" fillId="0" borderId="0" xfId="0" applyFont="1"/>
    <xf numFmtId="0" fontId="14" fillId="0" borderId="0" xfId="0" applyFont="1"/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0" fontId="14" fillId="0" borderId="2" xfId="0" applyFont="1" applyBorder="1" applyAlignment="1">
      <alignment wrapText="1"/>
    </xf>
    <xf numFmtId="0" fontId="13" fillId="0" borderId="2" xfId="0" applyFont="1" applyBorder="1"/>
    <xf numFmtId="0" fontId="15" fillId="0" borderId="2" xfId="0" applyFont="1" applyBorder="1"/>
    <xf numFmtId="0" fontId="13" fillId="0" borderId="8" xfId="0" applyFont="1" applyFill="1" applyBorder="1"/>
    <xf numFmtId="0" fontId="13" fillId="0" borderId="2" xfId="0" applyFont="1" applyFill="1" applyBorder="1"/>
    <xf numFmtId="0" fontId="19" fillId="0" borderId="10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vertical="center" wrapText="1"/>
    </xf>
    <xf numFmtId="2" fontId="21" fillId="0" borderId="2" xfId="0" applyNumberFormat="1" applyFont="1" applyBorder="1" applyAlignment="1">
      <alignment vertical="center" wrapText="1"/>
    </xf>
    <xf numFmtId="14" fontId="6" fillId="0" borderId="2" xfId="0" applyNumberFormat="1" applyFont="1" applyBorder="1" applyAlignment="1">
      <alignment horizontal="center" vertical="center"/>
    </xf>
    <xf numFmtId="14" fontId="0" fillId="0" borderId="2" xfId="0" applyNumberFormat="1" applyBorder="1"/>
    <xf numFmtId="2" fontId="0" fillId="0" borderId="2" xfId="0" applyNumberFormat="1" applyBorder="1"/>
    <xf numFmtId="0" fontId="1" fillId="0" borderId="2" xfId="0" applyFont="1" applyBorder="1"/>
    <xf numFmtId="2" fontId="1" fillId="0" borderId="2" xfId="0" applyNumberFormat="1" applyFont="1" applyBorder="1"/>
    <xf numFmtId="0" fontId="23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2" fillId="0" borderId="0" xfId="0" applyFont="1" applyAlignment="1"/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32160-B58A-47A4-9F89-09B1AF7FE3F7}">
  <sheetPr>
    <pageSetUpPr fitToPage="1"/>
  </sheetPr>
  <dimension ref="A1:AJ23"/>
  <sheetViews>
    <sheetView tabSelected="1" view="pageBreakPreview" zoomScale="60" zoomScaleNormal="100" workbookViewId="0">
      <selection activeCell="R1" sqref="R1:AJ25"/>
    </sheetView>
  </sheetViews>
  <sheetFormatPr defaultRowHeight="15" x14ac:dyDescent="0.25"/>
  <cols>
    <col min="3" max="4" width="9.7109375" bestFit="1" customWidth="1"/>
    <col min="5" max="5" width="12" bestFit="1" customWidth="1"/>
    <col min="6" max="6" width="12.7109375" bestFit="1" customWidth="1"/>
    <col min="7" max="7" width="10.5703125" bestFit="1" customWidth="1"/>
    <col min="8" max="8" width="15.140625" bestFit="1" customWidth="1"/>
    <col min="9" max="9" width="12.7109375" bestFit="1" customWidth="1"/>
    <col min="11" max="11" width="12.28515625" bestFit="1" customWidth="1"/>
    <col min="12" max="12" width="12.7109375" customWidth="1"/>
    <col min="13" max="13" width="14.85546875" bestFit="1" customWidth="1"/>
    <col min="15" max="15" width="9.85546875" bestFit="1" customWidth="1"/>
    <col min="21" max="21" width="13.42578125" bestFit="1" customWidth="1"/>
    <col min="27" max="27" width="13.42578125" bestFit="1" customWidth="1"/>
    <col min="29" max="29" width="12.5703125" customWidth="1"/>
    <col min="30" max="30" width="9.85546875" bestFit="1" customWidth="1"/>
    <col min="34" max="34" width="14.85546875" bestFit="1" customWidth="1"/>
  </cols>
  <sheetData>
    <row r="1" spans="1:36" ht="21" x14ac:dyDescent="0.35">
      <c r="A1" s="72">
        <v>42</v>
      </c>
      <c r="B1" s="73" t="s">
        <v>36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2">
        <v>43</v>
      </c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</row>
    <row r="2" spans="1:36" ht="15.75" x14ac:dyDescent="0.25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</row>
    <row r="3" spans="1:36" ht="15.75" x14ac:dyDescent="0.25">
      <c r="A3" s="76" t="s">
        <v>51</v>
      </c>
      <c r="B3" s="76"/>
      <c r="C3" s="76"/>
      <c r="D3" s="77" t="s">
        <v>53</v>
      </c>
      <c r="E3" s="77"/>
      <c r="F3" s="77"/>
      <c r="G3" s="66"/>
      <c r="H3" s="77" t="s">
        <v>54</v>
      </c>
      <c r="I3" s="77"/>
      <c r="J3" s="77"/>
      <c r="K3" s="66"/>
      <c r="L3" s="66"/>
      <c r="M3" s="66"/>
      <c r="N3" s="66"/>
      <c r="O3" s="66"/>
      <c r="P3" s="66"/>
      <c r="Q3" s="66"/>
      <c r="R3" s="69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</row>
    <row r="4" spans="1:36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</row>
    <row r="5" spans="1:36" s="36" customFormat="1" ht="60" x14ac:dyDescent="0.25">
      <c r="A5" s="74" t="s">
        <v>0</v>
      </c>
      <c r="B5" s="74" t="s">
        <v>1</v>
      </c>
      <c r="C5" s="35" t="s">
        <v>38</v>
      </c>
      <c r="D5" s="35" t="s">
        <v>2</v>
      </c>
      <c r="E5" s="35" t="s">
        <v>3</v>
      </c>
      <c r="F5" s="35" t="s">
        <v>4</v>
      </c>
      <c r="G5" s="74" t="s">
        <v>5</v>
      </c>
      <c r="H5" s="74" t="s">
        <v>6</v>
      </c>
      <c r="I5" s="74" t="s">
        <v>7</v>
      </c>
      <c r="J5" s="74" t="s">
        <v>8</v>
      </c>
      <c r="K5" s="74" t="s">
        <v>9</v>
      </c>
      <c r="L5" s="74" t="s">
        <v>10</v>
      </c>
      <c r="M5" s="35" t="s">
        <v>41</v>
      </c>
      <c r="N5" s="78" t="s">
        <v>11</v>
      </c>
      <c r="O5" s="79"/>
      <c r="P5" s="74" t="s">
        <v>40</v>
      </c>
      <c r="Q5" s="74" t="s">
        <v>12</v>
      </c>
      <c r="R5" s="70" t="s">
        <v>115</v>
      </c>
      <c r="S5" s="74" t="s">
        <v>13</v>
      </c>
      <c r="T5" s="78" t="s">
        <v>14</v>
      </c>
      <c r="U5" s="79"/>
      <c r="V5" s="78" t="s">
        <v>15</v>
      </c>
      <c r="W5" s="79"/>
      <c r="X5" s="78" t="s">
        <v>16</v>
      </c>
      <c r="Y5" s="79"/>
      <c r="Z5" s="74" t="s">
        <v>17</v>
      </c>
      <c r="AA5" s="74" t="s">
        <v>37</v>
      </c>
      <c r="AB5" s="35" t="s">
        <v>18</v>
      </c>
      <c r="AC5" s="80" t="s">
        <v>19</v>
      </c>
      <c r="AD5" s="74" t="s">
        <v>20</v>
      </c>
      <c r="AE5" s="74" t="s">
        <v>21</v>
      </c>
      <c r="AF5" s="74" t="s">
        <v>22</v>
      </c>
      <c r="AG5" s="74" t="s">
        <v>21</v>
      </c>
      <c r="AH5" s="74" t="s">
        <v>23</v>
      </c>
      <c r="AI5" s="74" t="s">
        <v>46</v>
      </c>
      <c r="AJ5" s="74" t="s">
        <v>24</v>
      </c>
    </row>
    <row r="6" spans="1:36" x14ac:dyDescent="0.25">
      <c r="A6" s="86"/>
      <c r="B6" s="75"/>
      <c r="C6" s="38" t="s">
        <v>39</v>
      </c>
      <c r="D6" s="38" t="s">
        <v>39</v>
      </c>
      <c r="E6" s="38" t="s">
        <v>39</v>
      </c>
      <c r="F6" s="38" t="s">
        <v>39</v>
      </c>
      <c r="G6" s="75"/>
      <c r="H6" s="75"/>
      <c r="I6" s="75"/>
      <c r="J6" s="75"/>
      <c r="K6" s="75"/>
      <c r="L6" s="75"/>
      <c r="M6" s="39" t="s">
        <v>42</v>
      </c>
      <c r="N6" s="38" t="s">
        <v>25</v>
      </c>
      <c r="O6" s="38" t="s">
        <v>26</v>
      </c>
      <c r="P6" s="75"/>
      <c r="Q6" s="75"/>
      <c r="R6" s="71"/>
      <c r="S6" s="75"/>
      <c r="T6" s="38" t="s">
        <v>25</v>
      </c>
      <c r="U6" s="38" t="s">
        <v>26</v>
      </c>
      <c r="V6" s="38" t="s">
        <v>25</v>
      </c>
      <c r="W6" s="38" t="s">
        <v>27</v>
      </c>
      <c r="X6" s="38" t="s">
        <v>28</v>
      </c>
      <c r="Y6" s="38" t="s">
        <v>27</v>
      </c>
      <c r="Z6" s="75"/>
      <c r="AA6" s="75"/>
      <c r="AB6" s="39" t="s">
        <v>47</v>
      </c>
      <c r="AC6" s="81"/>
      <c r="AD6" s="75"/>
      <c r="AE6" s="75"/>
      <c r="AF6" s="75"/>
      <c r="AG6" s="75"/>
      <c r="AH6" s="75"/>
      <c r="AI6" s="75"/>
      <c r="AJ6" s="75"/>
    </row>
    <row r="7" spans="1:36" x14ac:dyDescent="0.25">
      <c r="A7" s="75"/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  <c r="P7" s="1">
        <v>15</v>
      </c>
      <c r="Q7" s="1">
        <v>16</v>
      </c>
      <c r="R7" s="1">
        <v>17</v>
      </c>
      <c r="S7" s="1">
        <v>18</v>
      </c>
      <c r="T7" s="1">
        <v>19</v>
      </c>
      <c r="U7" s="1">
        <v>20</v>
      </c>
      <c r="V7" s="1">
        <v>21</v>
      </c>
      <c r="W7" s="1">
        <v>22</v>
      </c>
      <c r="X7" s="1">
        <v>23</v>
      </c>
      <c r="Y7" s="1">
        <v>24</v>
      </c>
      <c r="Z7" s="1">
        <v>25</v>
      </c>
      <c r="AA7" s="1">
        <v>26</v>
      </c>
      <c r="AB7" s="1">
        <v>27</v>
      </c>
      <c r="AC7" s="1">
        <v>28</v>
      </c>
      <c r="AD7" s="1">
        <v>29</v>
      </c>
      <c r="AE7" s="1">
        <v>30</v>
      </c>
      <c r="AF7" s="1">
        <v>31</v>
      </c>
      <c r="AG7" s="1">
        <v>32</v>
      </c>
      <c r="AH7" s="1">
        <v>33</v>
      </c>
      <c r="AI7" s="1">
        <v>34</v>
      </c>
      <c r="AJ7" s="1">
        <v>35</v>
      </c>
    </row>
    <row r="8" spans="1:36" x14ac:dyDescent="0.25">
      <c r="A8" s="2">
        <v>1</v>
      </c>
      <c r="B8" s="2">
        <v>41</v>
      </c>
      <c r="C8" s="3">
        <v>42488</v>
      </c>
      <c r="D8" s="3">
        <v>42493</v>
      </c>
      <c r="E8" s="3">
        <v>42494</v>
      </c>
      <c r="F8" s="3">
        <v>42495</v>
      </c>
      <c r="G8" s="2">
        <v>29460</v>
      </c>
      <c r="H8" s="4">
        <v>14705.091</v>
      </c>
      <c r="I8" s="5">
        <f>ROUND(G8/2,5)</f>
        <v>14730</v>
      </c>
      <c r="J8" s="5">
        <f>ROUND(I8*0.7%,2)</f>
        <v>103.11</v>
      </c>
      <c r="K8" s="5">
        <f>H8-J8</f>
        <v>14601.981</v>
      </c>
      <c r="L8" s="6">
        <f>MIN(I8,K8)</f>
        <v>14601.981</v>
      </c>
      <c r="M8" s="7">
        <f>ROUND(L8*1400,0)</f>
        <v>20442773</v>
      </c>
      <c r="N8" s="7">
        <v>188.2</v>
      </c>
      <c r="O8" s="7">
        <f>ROUND(L8*N8,0)</f>
        <v>2748093</v>
      </c>
      <c r="P8" s="37" t="s">
        <v>43</v>
      </c>
      <c r="Q8" s="7" t="s">
        <v>29</v>
      </c>
      <c r="R8" s="7" t="s">
        <v>116</v>
      </c>
      <c r="S8" s="7" t="s">
        <v>30</v>
      </c>
      <c r="T8" s="5">
        <v>390.56</v>
      </c>
      <c r="U8" s="7">
        <f>ROUND(T8*L8,0)</f>
        <v>5702950</v>
      </c>
      <c r="V8" s="5">
        <v>51.6</v>
      </c>
      <c r="W8" s="7">
        <f>ROUND(V8*L8,0)</f>
        <v>753462</v>
      </c>
      <c r="X8" s="7">
        <v>87.52</v>
      </c>
      <c r="Y8" s="7">
        <f>ROUND(K8*X8,0)</f>
        <v>1277965</v>
      </c>
      <c r="Z8" s="7">
        <f>M8+O8+U8+W8+Y8</f>
        <v>30925243</v>
      </c>
      <c r="AA8" s="7">
        <f>ROUND(Z8*5%,0)</f>
        <v>1546262</v>
      </c>
      <c r="AB8" s="7"/>
      <c r="AC8" s="7">
        <f>Z8+AA8</f>
        <v>32471505</v>
      </c>
      <c r="AD8" s="7">
        <v>2991136</v>
      </c>
      <c r="AE8" s="7" t="s">
        <v>31</v>
      </c>
      <c r="AF8" s="7">
        <v>700</v>
      </c>
      <c r="AG8" s="9" t="s">
        <v>32</v>
      </c>
      <c r="AH8" s="7">
        <v>1841886</v>
      </c>
      <c r="AI8" s="9">
        <v>56474</v>
      </c>
      <c r="AJ8" s="82" t="s">
        <v>33</v>
      </c>
    </row>
    <row r="9" spans="1:36" x14ac:dyDescent="0.25">
      <c r="A9" s="10"/>
      <c r="B9" s="10"/>
      <c r="C9" s="3"/>
      <c r="D9" s="3"/>
      <c r="E9" s="3"/>
      <c r="F9" s="3"/>
      <c r="G9" s="2"/>
      <c r="H9" s="4"/>
      <c r="I9" s="5"/>
      <c r="J9" s="5"/>
      <c r="K9" s="5"/>
      <c r="L9" s="6"/>
      <c r="M9" s="7"/>
      <c r="N9" s="7"/>
      <c r="O9" s="7"/>
      <c r="P9" s="37"/>
      <c r="Q9" s="7"/>
      <c r="R9" s="7"/>
      <c r="S9" s="7"/>
      <c r="T9" s="5"/>
      <c r="U9" s="7"/>
      <c r="V9" s="5"/>
      <c r="W9" s="7"/>
      <c r="X9" s="7"/>
      <c r="Y9" s="7"/>
      <c r="Z9" s="7"/>
      <c r="AA9" s="7"/>
      <c r="AB9" s="7"/>
      <c r="AC9" s="7"/>
      <c r="AD9" s="7"/>
      <c r="AE9" s="7"/>
      <c r="AF9" s="7">
        <v>1670</v>
      </c>
      <c r="AG9" s="9" t="s">
        <v>34</v>
      </c>
      <c r="AH9" s="7">
        <v>27636113</v>
      </c>
      <c r="AI9" s="9">
        <v>56475</v>
      </c>
      <c r="AJ9" s="83"/>
    </row>
    <row r="10" spans="1:36" x14ac:dyDescent="0.25">
      <c r="A10" s="2">
        <v>2</v>
      </c>
      <c r="B10" s="2">
        <v>42</v>
      </c>
      <c r="C10" s="11">
        <v>42492</v>
      </c>
      <c r="D10" s="3">
        <v>42500</v>
      </c>
      <c r="E10" s="3">
        <v>42501</v>
      </c>
      <c r="F10" s="3">
        <v>42502</v>
      </c>
      <c r="G10" s="2">
        <v>34506</v>
      </c>
      <c r="H10" s="4">
        <v>17146.0851</v>
      </c>
      <c r="I10" s="5">
        <f>ROUND(G10/2,5)</f>
        <v>17253</v>
      </c>
      <c r="J10" s="5">
        <f>ROUND(I10*0.7%,2)</f>
        <v>120.77</v>
      </c>
      <c r="K10" s="5">
        <f>H10-J10</f>
        <v>17025.3151</v>
      </c>
      <c r="L10" s="6">
        <f>MIN(I10,K10)</f>
        <v>17025.3151</v>
      </c>
      <c r="M10" s="7">
        <v>23835440</v>
      </c>
      <c r="N10" s="7">
        <v>188.2</v>
      </c>
      <c r="O10" s="7">
        <f>ROUND(L10*N10,0)</f>
        <v>3204164</v>
      </c>
      <c r="P10" s="37" t="s">
        <v>44</v>
      </c>
      <c r="Q10" s="7" t="s">
        <v>29</v>
      </c>
      <c r="R10" s="7" t="s">
        <v>117</v>
      </c>
      <c r="S10" s="7" t="s">
        <v>30</v>
      </c>
      <c r="T10" s="5">
        <v>410.79</v>
      </c>
      <c r="U10" s="7">
        <v>6993829</v>
      </c>
      <c r="V10" s="5">
        <v>54</v>
      </c>
      <c r="W10" s="7">
        <f>ROUND(V10*L10,0)</f>
        <v>919367</v>
      </c>
      <c r="X10" s="7">
        <v>87.52</v>
      </c>
      <c r="Y10" s="7">
        <v>1490055</v>
      </c>
      <c r="Z10" s="7">
        <f>M10+O10+U10+W10+Y10</f>
        <v>36442855</v>
      </c>
      <c r="AA10" s="7">
        <f>ROUND(Z10*5%,0)</f>
        <v>1822143</v>
      </c>
      <c r="AB10" s="7"/>
      <c r="AC10" s="7">
        <f>Z10+AA10</f>
        <v>38264998</v>
      </c>
      <c r="AD10" s="7">
        <v>3892090</v>
      </c>
      <c r="AE10" s="7" t="s">
        <v>31</v>
      </c>
      <c r="AF10" s="7">
        <v>831</v>
      </c>
      <c r="AG10" s="9" t="s">
        <v>32</v>
      </c>
      <c r="AH10" s="7">
        <v>2147564</v>
      </c>
      <c r="AI10" s="9">
        <v>56931</v>
      </c>
      <c r="AJ10" s="82" t="s">
        <v>33</v>
      </c>
    </row>
    <row r="11" spans="1:36" x14ac:dyDescent="0.25">
      <c r="A11" s="10"/>
      <c r="B11" s="10"/>
      <c r="C11" s="3"/>
      <c r="D11" s="3"/>
      <c r="E11" s="3"/>
      <c r="F11" s="3"/>
      <c r="G11" s="2"/>
      <c r="H11" s="4"/>
      <c r="I11" s="5"/>
      <c r="J11" s="5"/>
      <c r="K11" s="5"/>
      <c r="L11" s="6"/>
      <c r="M11" s="7"/>
      <c r="N11" s="7"/>
      <c r="O11" s="7"/>
      <c r="P11" s="37"/>
      <c r="Q11" s="7"/>
      <c r="R11" s="7"/>
      <c r="S11" s="7"/>
      <c r="T11" s="5"/>
      <c r="U11" s="7"/>
      <c r="V11" s="5"/>
      <c r="W11" s="7"/>
      <c r="X11" s="7"/>
      <c r="Y11" s="7"/>
      <c r="Z11" s="7"/>
      <c r="AA11" s="7"/>
      <c r="AB11" s="7"/>
      <c r="AC11" s="7"/>
      <c r="AD11" s="7"/>
      <c r="AE11" s="7"/>
      <c r="AF11" s="7">
        <v>2300</v>
      </c>
      <c r="AG11" s="9" t="s">
        <v>34</v>
      </c>
      <c r="AH11" s="7">
        <v>32222213</v>
      </c>
      <c r="AI11" s="9">
        <v>56932</v>
      </c>
      <c r="AJ11" s="83"/>
    </row>
    <row r="12" spans="1:36" x14ac:dyDescent="0.25">
      <c r="A12" s="12">
        <v>3</v>
      </c>
      <c r="B12" s="12">
        <v>43</v>
      </c>
      <c r="C12" s="11">
        <v>42499</v>
      </c>
      <c r="D12" s="3">
        <v>42506</v>
      </c>
      <c r="E12" s="3">
        <v>42507</v>
      </c>
      <c r="F12" s="3">
        <v>42514</v>
      </c>
      <c r="G12" s="2">
        <v>4760</v>
      </c>
      <c r="H12" s="4">
        <v>2338.7460000000001</v>
      </c>
      <c r="I12" s="5">
        <f>ROUND(G12/2,5)</f>
        <v>2380</v>
      </c>
      <c r="J12" s="5">
        <f>ROUND(I12*0.7%,2)</f>
        <v>16.66</v>
      </c>
      <c r="K12" s="5">
        <f>H12-J12</f>
        <v>2322.0860000000002</v>
      </c>
      <c r="L12" s="6">
        <f>MIN(I12,K12)</f>
        <v>2322.0860000000002</v>
      </c>
      <c r="M12" s="7">
        <f>ROUND(L12*1400,0)</f>
        <v>3250920</v>
      </c>
      <c r="N12" s="7">
        <v>188.2</v>
      </c>
      <c r="O12" s="7">
        <f>ROUND(L12*N12,0)</f>
        <v>437017</v>
      </c>
      <c r="P12" s="37"/>
      <c r="Q12" s="7" t="s">
        <v>29</v>
      </c>
      <c r="R12" s="7" t="s">
        <v>117</v>
      </c>
      <c r="S12" s="7" t="s">
        <v>45</v>
      </c>
      <c r="T12" s="5">
        <v>410.79</v>
      </c>
      <c r="U12" s="7">
        <f>ROUND(T12*L12,0)</f>
        <v>953890</v>
      </c>
      <c r="V12" s="5">
        <v>54</v>
      </c>
      <c r="W12" s="7">
        <f>ROUND(V12*L12,0)</f>
        <v>125393</v>
      </c>
      <c r="X12" s="7">
        <v>87.52</v>
      </c>
      <c r="Y12" s="7">
        <f>ROUND(K12*X12,0)</f>
        <v>203229</v>
      </c>
      <c r="Z12" s="7">
        <f>M12+O12+U12+W12+Y12</f>
        <v>4970449</v>
      </c>
      <c r="AA12" s="7">
        <f>ROUND(Z12*5%,0)</f>
        <v>248522</v>
      </c>
      <c r="AB12" s="7"/>
      <c r="AC12" s="7">
        <f>Z12+AA12</f>
        <v>5218971</v>
      </c>
      <c r="AD12" s="7">
        <v>109889</v>
      </c>
      <c r="AE12" s="7" t="s">
        <v>31</v>
      </c>
      <c r="AF12" s="7">
        <v>11260</v>
      </c>
      <c r="AG12" s="9" t="s">
        <v>35</v>
      </c>
      <c r="AH12" s="13">
        <v>357537</v>
      </c>
      <c r="AI12" s="12">
        <v>57099</v>
      </c>
      <c r="AJ12" s="82" t="s">
        <v>33</v>
      </c>
    </row>
    <row r="13" spans="1:36" x14ac:dyDescent="0.25">
      <c r="A13" s="12"/>
      <c r="B13" s="12"/>
      <c r="C13" s="11"/>
      <c r="D13" s="3"/>
      <c r="E13" s="3"/>
      <c r="F13" s="3"/>
      <c r="G13" s="2"/>
      <c r="H13" s="4"/>
      <c r="I13" s="5"/>
      <c r="J13" s="5"/>
      <c r="K13" s="5"/>
      <c r="L13" s="6"/>
      <c r="M13" s="7"/>
      <c r="N13" s="7"/>
      <c r="O13" s="7"/>
      <c r="P13" s="37"/>
      <c r="Q13" s="7"/>
      <c r="R13" s="7"/>
      <c r="S13" s="7"/>
      <c r="T13" s="5"/>
      <c r="U13" s="7"/>
      <c r="V13" s="5"/>
      <c r="W13" s="7"/>
      <c r="X13" s="7"/>
      <c r="Y13" s="7"/>
      <c r="Z13" s="7"/>
      <c r="AA13" s="7"/>
      <c r="AB13" s="7"/>
      <c r="AC13" s="7"/>
      <c r="AD13" s="7"/>
      <c r="AE13" s="7"/>
      <c r="AF13" s="7">
        <v>247</v>
      </c>
      <c r="AG13" s="9" t="s">
        <v>32</v>
      </c>
      <c r="AH13" s="13">
        <v>4740038</v>
      </c>
      <c r="AI13" s="12">
        <v>57100</v>
      </c>
      <c r="AJ13" s="83"/>
    </row>
    <row r="14" spans="1:36" x14ac:dyDescent="0.25">
      <c r="A14" s="12">
        <v>4</v>
      </c>
      <c r="B14" s="12">
        <v>44</v>
      </c>
      <c r="C14" s="11">
        <v>42502</v>
      </c>
      <c r="D14" s="3">
        <v>42507</v>
      </c>
      <c r="E14" s="3">
        <v>42508</v>
      </c>
      <c r="F14" s="3">
        <v>42510</v>
      </c>
      <c r="G14" s="2">
        <v>25450</v>
      </c>
      <c r="H14" s="4">
        <v>12693.807500000001</v>
      </c>
      <c r="I14" s="5">
        <f>ROUND(G14/2,5)</f>
        <v>12725</v>
      </c>
      <c r="J14" s="5">
        <f>ROUND(I14*0.7%,2)</f>
        <v>89.08</v>
      </c>
      <c r="K14" s="5">
        <f>H14-J14</f>
        <v>12604.727500000001</v>
      </c>
      <c r="L14" s="6">
        <f>MIN(I14,K14)</f>
        <v>12604.727500000001</v>
      </c>
      <c r="M14" s="7">
        <v>1764626</v>
      </c>
      <c r="N14" s="7">
        <v>188.2</v>
      </c>
      <c r="O14" s="7">
        <v>2372211</v>
      </c>
      <c r="P14" s="37"/>
      <c r="Q14" s="7" t="s">
        <v>29</v>
      </c>
      <c r="R14" s="7" t="s">
        <v>116</v>
      </c>
      <c r="S14" s="7" t="s">
        <v>30</v>
      </c>
      <c r="T14" s="5">
        <v>410.79</v>
      </c>
      <c r="U14" s="7">
        <v>5177898</v>
      </c>
      <c r="V14" s="5">
        <v>54</v>
      </c>
      <c r="W14" s="7">
        <v>680656</v>
      </c>
      <c r="X14" s="7">
        <v>87.52</v>
      </c>
      <c r="Y14" s="7">
        <f>ROUND(K14*X14,0)</f>
        <v>1103166</v>
      </c>
      <c r="Z14" s="7">
        <v>26980557</v>
      </c>
      <c r="AA14" s="7">
        <f>ROUND(Z14*5%,0)</f>
        <v>1349028</v>
      </c>
      <c r="AB14" s="7"/>
      <c r="AC14" s="7">
        <f>Z14+AA14</f>
        <v>28329585</v>
      </c>
      <c r="AD14" s="7">
        <v>2881518</v>
      </c>
      <c r="AE14" s="7" t="s">
        <v>31</v>
      </c>
      <c r="AF14" s="7">
        <v>625</v>
      </c>
      <c r="AG14" s="9" t="s">
        <v>32</v>
      </c>
      <c r="AH14" s="13">
        <v>1589955</v>
      </c>
      <c r="AI14" s="12">
        <v>57083</v>
      </c>
      <c r="AJ14" s="82" t="s">
        <v>33</v>
      </c>
    </row>
    <row r="15" spans="1:36" x14ac:dyDescent="0.25">
      <c r="A15" s="12"/>
      <c r="B15" s="12"/>
      <c r="C15" s="11"/>
      <c r="D15" s="3"/>
      <c r="E15" s="3"/>
      <c r="F15" s="3"/>
      <c r="G15" s="2"/>
      <c r="H15" s="4"/>
      <c r="I15" s="5"/>
      <c r="J15" s="5"/>
      <c r="K15" s="5"/>
      <c r="L15" s="6"/>
      <c r="M15" s="7"/>
      <c r="N15" s="7"/>
      <c r="O15" s="7"/>
      <c r="P15" s="37"/>
      <c r="Q15" s="7"/>
      <c r="R15" s="7"/>
      <c r="S15" s="7"/>
      <c r="T15" s="5"/>
      <c r="U15" s="7"/>
      <c r="V15" s="5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9"/>
      <c r="AH15" s="13">
        <v>23857487</v>
      </c>
      <c r="AI15" s="12">
        <v>57084</v>
      </c>
      <c r="AJ15" s="83"/>
    </row>
    <row r="16" spans="1:36" x14ac:dyDescent="0.25">
      <c r="A16" s="12">
        <v>5</v>
      </c>
      <c r="B16" s="12">
        <v>45</v>
      </c>
      <c r="C16" s="11">
        <v>42501</v>
      </c>
      <c r="D16" s="3">
        <v>42507</v>
      </c>
      <c r="E16" s="3">
        <v>42508</v>
      </c>
      <c r="F16" s="3">
        <v>42513</v>
      </c>
      <c r="G16" s="2">
        <v>50960</v>
      </c>
      <c r="H16" s="4">
        <v>25431.116000000002</v>
      </c>
      <c r="I16" s="5">
        <f>ROUND(G16/2,5)</f>
        <v>25480</v>
      </c>
      <c r="J16" s="5">
        <f>ROUND(I16*0.7%,2)</f>
        <v>178.36</v>
      </c>
      <c r="K16" s="5">
        <f>H16-J16</f>
        <v>25252.756000000001</v>
      </c>
      <c r="L16" s="6">
        <f>MIN(I16,K16)</f>
        <v>25252.756000000001</v>
      </c>
      <c r="M16" s="7">
        <f>ROUND(L16*1400,0)</f>
        <v>35353858</v>
      </c>
      <c r="N16" s="7">
        <v>188.2</v>
      </c>
      <c r="O16" s="7">
        <f>ROUND(L16*N16,0)</f>
        <v>4752569</v>
      </c>
      <c r="P16" s="37"/>
      <c r="Q16" s="7" t="s">
        <v>29</v>
      </c>
      <c r="R16" s="7" t="s">
        <v>117</v>
      </c>
      <c r="S16" s="7" t="s">
        <v>30</v>
      </c>
      <c r="T16" s="5">
        <v>410.79</v>
      </c>
      <c r="U16" s="7">
        <f>ROUND(T16*L16,0)</f>
        <v>10373580</v>
      </c>
      <c r="V16" s="5">
        <v>54</v>
      </c>
      <c r="W16" s="7">
        <f>ROUND(V16*L16,0)</f>
        <v>1363649</v>
      </c>
      <c r="X16" s="7">
        <v>87.52</v>
      </c>
      <c r="Y16" s="7">
        <f>ROUND(K16*X16,0)</f>
        <v>2210121</v>
      </c>
      <c r="Z16" s="7">
        <f>M16+O16+U16+W16+Y16</f>
        <v>54053777</v>
      </c>
      <c r="AA16" s="7">
        <f>ROUND(Z16*5%,0)</f>
        <v>2702689</v>
      </c>
      <c r="AB16" s="7"/>
      <c r="AC16" s="7">
        <f>Z16+AA16</f>
        <v>56756466</v>
      </c>
      <c r="AD16" s="7">
        <v>0</v>
      </c>
      <c r="AE16" s="7"/>
      <c r="AF16" s="7">
        <v>1275</v>
      </c>
      <c r="AG16" s="9" t="s">
        <v>32</v>
      </c>
      <c r="AH16" s="13">
        <v>4066338</v>
      </c>
      <c r="AI16" s="12">
        <v>57088</v>
      </c>
      <c r="AJ16" s="84" t="s">
        <v>33</v>
      </c>
    </row>
    <row r="17" spans="1:36" x14ac:dyDescent="0.25">
      <c r="A17" s="12"/>
      <c r="B17" s="12"/>
      <c r="C17" s="11"/>
      <c r="D17" s="3"/>
      <c r="E17" s="3"/>
      <c r="F17" s="3"/>
      <c r="G17" s="2"/>
      <c r="H17" s="4"/>
      <c r="I17" s="5"/>
      <c r="J17" s="5"/>
      <c r="K17" s="5"/>
      <c r="L17" s="6"/>
      <c r="M17" s="7"/>
      <c r="N17" s="7"/>
      <c r="O17" s="7"/>
      <c r="P17" s="37"/>
      <c r="Q17" s="7"/>
      <c r="R17" s="7"/>
      <c r="S17" s="7"/>
      <c r="T17" s="5"/>
      <c r="U17" s="7"/>
      <c r="V17" s="5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9"/>
      <c r="AH17" s="13">
        <v>52688853</v>
      </c>
      <c r="AI17" s="12">
        <v>57089</v>
      </c>
      <c r="AJ17" s="85"/>
    </row>
    <row r="18" spans="1:36" x14ac:dyDescent="0.25">
      <c r="A18" s="12">
        <v>6</v>
      </c>
      <c r="B18" s="12">
        <v>46</v>
      </c>
      <c r="C18" s="11">
        <v>42500</v>
      </c>
      <c r="D18" s="3">
        <v>42507</v>
      </c>
      <c r="E18" s="3">
        <v>42508</v>
      </c>
      <c r="F18" s="3">
        <v>42510</v>
      </c>
      <c r="G18" s="2">
        <v>52865</v>
      </c>
      <c r="H18" s="4">
        <v>26288.447499999998</v>
      </c>
      <c r="I18" s="5">
        <f>ROUND(G18/2,5)</f>
        <v>26432.5</v>
      </c>
      <c r="J18" s="5">
        <f>ROUND(I18*0.7%,2)</f>
        <v>185.03</v>
      </c>
      <c r="K18" s="5">
        <f>H18-J18</f>
        <v>26103.4175</v>
      </c>
      <c r="L18" s="6">
        <f>MIN(I18,K18)</f>
        <v>26103.4175</v>
      </c>
      <c r="M18" s="7">
        <v>36544788</v>
      </c>
      <c r="N18" s="7">
        <v>188.2</v>
      </c>
      <c r="O18" s="7">
        <v>4912664</v>
      </c>
      <c r="P18" s="37"/>
      <c r="Q18" s="7" t="s">
        <v>29</v>
      </c>
      <c r="R18" s="7" t="s">
        <v>117</v>
      </c>
      <c r="S18" s="7" t="s">
        <v>30</v>
      </c>
      <c r="T18" s="5">
        <v>410.79</v>
      </c>
      <c r="U18" s="7">
        <v>10723024</v>
      </c>
      <c r="V18" s="5">
        <v>54</v>
      </c>
      <c r="W18" s="7">
        <f>ROUND(V18*L18,0)</f>
        <v>1409585</v>
      </c>
      <c r="X18" s="7">
        <v>87.52</v>
      </c>
      <c r="Y18" s="7">
        <f>ROUND(K18*X18,0)</f>
        <v>2284571</v>
      </c>
      <c r="Z18" s="7">
        <f>M18+O18+U18+W18+Y18</f>
        <v>55874632</v>
      </c>
      <c r="AA18" s="7">
        <f>ROUND(Z18*5%,0)</f>
        <v>2793732</v>
      </c>
      <c r="AB18" s="7"/>
      <c r="AC18" s="7">
        <f>Z18+AA18</f>
        <v>58668364</v>
      </c>
      <c r="AD18" s="7">
        <v>5967399</v>
      </c>
      <c r="AE18" s="7" t="s">
        <v>31</v>
      </c>
      <c r="AF18" s="7">
        <v>1550</v>
      </c>
      <c r="AG18" s="9" t="s">
        <v>32</v>
      </c>
      <c r="AH18" s="13">
        <v>3292673</v>
      </c>
      <c r="AI18" s="12">
        <v>57085</v>
      </c>
      <c r="AJ18" s="12"/>
    </row>
    <row r="19" spans="1:36" x14ac:dyDescent="0.25">
      <c r="A19" s="12"/>
      <c r="B19" s="12"/>
      <c r="C19" s="11"/>
      <c r="D19" s="3"/>
      <c r="E19" s="3"/>
      <c r="F19" s="3"/>
      <c r="G19" s="2"/>
      <c r="H19" s="4"/>
      <c r="I19" s="5"/>
      <c r="J19" s="5"/>
      <c r="K19" s="5"/>
      <c r="L19" s="6"/>
      <c r="M19" s="7"/>
      <c r="N19" s="7"/>
      <c r="O19" s="8"/>
      <c r="P19" s="7"/>
      <c r="Q19" s="7"/>
      <c r="R19" s="7"/>
      <c r="S19" s="7"/>
      <c r="T19" s="5"/>
      <c r="U19" s="7"/>
      <c r="V19" s="5"/>
      <c r="W19" s="7"/>
      <c r="X19" s="7"/>
      <c r="Y19" s="7"/>
      <c r="Z19" s="7"/>
      <c r="AA19" s="7"/>
      <c r="AB19" s="7"/>
      <c r="AC19" s="7"/>
      <c r="AD19" s="7"/>
      <c r="AE19" s="7"/>
      <c r="AF19" s="7">
        <v>5310</v>
      </c>
      <c r="AG19" s="9" t="s">
        <v>34</v>
      </c>
      <c r="AH19" s="13">
        <v>49401432</v>
      </c>
      <c r="AI19" s="12">
        <v>57086</v>
      </c>
      <c r="AJ19" s="12"/>
    </row>
    <row r="20" spans="1:36" x14ac:dyDescent="0.25">
      <c r="A20" s="14"/>
      <c r="B20" s="14"/>
      <c r="C20" s="15"/>
      <c r="D20" s="15" t="s">
        <v>17</v>
      </c>
      <c r="E20" s="16"/>
      <c r="F20" s="16"/>
      <c r="G20" s="17">
        <f t="shared" ref="G20:M20" si="0">SUM(G8:G19)</f>
        <v>198001</v>
      </c>
      <c r="H20" s="18">
        <f t="shared" si="0"/>
        <v>98603.293099999995</v>
      </c>
      <c r="I20" s="19">
        <f t="shared" si="0"/>
        <v>99000.5</v>
      </c>
      <c r="J20" s="19">
        <f t="shared" si="0"/>
        <v>693.01</v>
      </c>
      <c r="K20" s="19">
        <f t="shared" si="0"/>
        <v>97910.283100000001</v>
      </c>
      <c r="L20" s="19">
        <f t="shared" si="0"/>
        <v>97910.283100000001</v>
      </c>
      <c r="M20" s="20">
        <f t="shared" si="0"/>
        <v>121192405</v>
      </c>
      <c r="N20" s="20"/>
      <c r="O20" s="21"/>
      <c r="P20" s="20">
        <f>SUM(P8:P19)</f>
        <v>0</v>
      </c>
      <c r="Q20" s="20"/>
      <c r="R20" s="20"/>
      <c r="S20" s="20"/>
      <c r="T20" s="19"/>
      <c r="U20" s="20">
        <f>SUM(U8:U19)</f>
        <v>39925171</v>
      </c>
      <c r="V20" s="19"/>
      <c r="W20" s="20">
        <f>SUM(W8:W19)</f>
        <v>5252112</v>
      </c>
      <c r="X20" s="20"/>
      <c r="Y20" s="20">
        <f>SUM(Y8:Y19)</f>
        <v>8569107</v>
      </c>
      <c r="Z20" s="20">
        <f>SUM(Z8:Z19)</f>
        <v>209247513</v>
      </c>
      <c r="AA20" s="20">
        <f>SUM(AA8:AA19)</f>
        <v>10462376</v>
      </c>
      <c r="AB20" s="20"/>
      <c r="AC20" s="20">
        <f>SUM(AC8:AC19)</f>
        <v>219709889</v>
      </c>
      <c r="AD20" s="20"/>
      <c r="AE20" s="20"/>
      <c r="AF20" s="22">
        <f>SUM(AF8:AF19)</f>
        <v>25768</v>
      </c>
      <c r="AG20" s="20"/>
      <c r="AH20" s="20">
        <f>SUM(AH8:AH19)</f>
        <v>203842089</v>
      </c>
      <c r="AI20" s="14"/>
      <c r="AJ20" s="14"/>
    </row>
    <row r="21" spans="1:36" x14ac:dyDescent="0.25">
      <c r="A21" s="23"/>
      <c r="B21" s="23"/>
      <c r="C21" s="24"/>
      <c r="D21" s="25"/>
      <c r="E21" s="25"/>
      <c r="F21" s="25"/>
      <c r="G21" s="26"/>
      <c r="H21" s="27"/>
      <c r="I21" s="28"/>
      <c r="J21" s="28"/>
      <c r="K21" s="28"/>
      <c r="L21" s="29"/>
      <c r="M21" s="30"/>
      <c r="N21" s="30"/>
      <c r="O21" s="31"/>
      <c r="P21" s="30"/>
      <c r="Q21" s="30"/>
      <c r="R21" s="30"/>
      <c r="S21" s="30"/>
      <c r="T21" s="28"/>
      <c r="U21" s="30"/>
      <c r="V21" s="28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2"/>
      <c r="AH21" s="33"/>
      <c r="AI21" s="23"/>
      <c r="AJ21" s="23"/>
    </row>
    <row r="23" spans="1:36" x14ac:dyDescent="0.25">
      <c r="B23" s="40" t="s">
        <v>48</v>
      </c>
      <c r="N23" s="40" t="s">
        <v>49</v>
      </c>
      <c r="AE23" s="40" t="s">
        <v>50</v>
      </c>
    </row>
  </sheetData>
  <mergeCells count="35">
    <mergeCell ref="AJ14:AJ15"/>
    <mergeCell ref="AJ16:AJ17"/>
    <mergeCell ref="A5:A7"/>
    <mergeCell ref="B5:B6"/>
    <mergeCell ref="G5:G6"/>
    <mergeCell ref="H5:H6"/>
    <mergeCell ref="I5:I6"/>
    <mergeCell ref="AJ8:AJ9"/>
    <mergeCell ref="AJ10:AJ11"/>
    <mergeCell ref="AJ12:AJ13"/>
    <mergeCell ref="T5:U5"/>
    <mergeCell ref="V5:W5"/>
    <mergeCell ref="X5:Y5"/>
    <mergeCell ref="J5:J6"/>
    <mergeCell ref="Z5:Z6"/>
    <mergeCell ref="AA5:AA6"/>
    <mergeCell ref="AC5:AC6"/>
    <mergeCell ref="AD5:AD6"/>
    <mergeCell ref="AE5:AE6"/>
    <mergeCell ref="AF5:AF6"/>
    <mergeCell ref="AG5:AG6"/>
    <mergeCell ref="AH5:AH6"/>
    <mergeCell ref="AI5:AI6"/>
    <mergeCell ref="AJ5:AJ6"/>
    <mergeCell ref="B1:Q1"/>
    <mergeCell ref="P5:P6"/>
    <mergeCell ref="Q5:Q6"/>
    <mergeCell ref="S5:S6"/>
    <mergeCell ref="A3:C3"/>
    <mergeCell ref="D3:F3"/>
    <mergeCell ref="H3:J3"/>
    <mergeCell ref="K5:K6"/>
    <mergeCell ref="L5:L6"/>
    <mergeCell ref="N5:O5"/>
    <mergeCell ref="A2:Q2"/>
  </mergeCells>
  <pageMargins left="0.7" right="0.7" top="0.75" bottom="0.75" header="0.3" footer="0.3"/>
  <pageSetup paperSize="9" scale="3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48055-53E7-4AE5-9009-8D97A0C0262E}">
  <sheetPr>
    <pageSetUpPr fitToPage="1"/>
  </sheetPr>
  <dimension ref="A4:P23"/>
  <sheetViews>
    <sheetView workbookViewId="0">
      <selection activeCell="I11" sqref="I11"/>
    </sheetView>
  </sheetViews>
  <sheetFormatPr defaultRowHeight="15" x14ac:dyDescent="0.25"/>
  <cols>
    <col min="2" max="2" width="10.85546875" customWidth="1"/>
  </cols>
  <sheetData>
    <row r="4" spans="1:16" x14ac:dyDescent="0.25">
      <c r="A4">
        <v>45</v>
      </c>
    </row>
    <row r="5" spans="1:16" ht="23.25" x14ac:dyDescent="0.25">
      <c r="A5" s="93" t="s">
        <v>101</v>
      </c>
      <c r="B5" s="94"/>
      <c r="C5" s="94"/>
      <c r="D5" s="94"/>
      <c r="E5" s="50"/>
      <c r="F5" s="97" t="s">
        <v>82</v>
      </c>
      <c r="G5" s="97"/>
      <c r="H5" s="97"/>
      <c r="I5" s="97"/>
      <c r="J5" s="97"/>
      <c r="K5" s="97"/>
      <c r="L5" s="97"/>
      <c r="M5" s="97" t="s">
        <v>102</v>
      </c>
      <c r="N5" s="97"/>
      <c r="O5" s="97" t="s">
        <v>103</v>
      </c>
      <c r="P5" s="99"/>
    </row>
    <row r="6" spans="1:16" ht="23.25" x14ac:dyDescent="0.25">
      <c r="A6" s="95"/>
      <c r="B6" s="96"/>
      <c r="C6" s="96"/>
      <c r="D6" s="96"/>
      <c r="E6" s="51"/>
      <c r="F6" s="98"/>
      <c r="G6" s="98"/>
      <c r="H6" s="98"/>
      <c r="I6" s="98"/>
      <c r="J6" s="98"/>
      <c r="K6" s="98"/>
      <c r="L6" s="98"/>
      <c r="M6" s="98"/>
      <c r="N6" s="98"/>
      <c r="O6" s="98"/>
      <c r="P6" s="100"/>
    </row>
    <row r="7" spans="1:16" ht="23.25" x14ac:dyDescent="0.25">
      <c r="A7" s="52"/>
      <c r="B7" s="53"/>
      <c r="C7" s="53"/>
      <c r="D7" s="53"/>
      <c r="E7" s="53"/>
      <c r="F7" s="53" t="s">
        <v>83</v>
      </c>
      <c r="G7" s="53" t="s">
        <v>84</v>
      </c>
      <c r="H7" s="53" t="s">
        <v>104</v>
      </c>
      <c r="I7" s="53"/>
      <c r="J7" s="53"/>
      <c r="K7" s="101"/>
      <c r="L7" s="101"/>
      <c r="M7" s="53"/>
      <c r="N7" s="53"/>
      <c r="O7" s="53"/>
      <c r="P7" s="54"/>
    </row>
    <row r="8" spans="1:16" ht="15.75" x14ac:dyDescent="0.3">
      <c r="A8" s="87" t="s">
        <v>85</v>
      </c>
      <c r="B8" s="88"/>
      <c r="C8" s="88"/>
      <c r="D8" s="88"/>
      <c r="E8" s="88"/>
      <c r="F8" s="88"/>
      <c r="G8" s="88"/>
      <c r="H8" s="89"/>
      <c r="I8" s="90" t="s">
        <v>86</v>
      </c>
      <c r="J8" s="90"/>
      <c r="K8" s="90"/>
      <c r="L8" s="90"/>
      <c r="M8" s="87" t="s">
        <v>87</v>
      </c>
      <c r="N8" s="91"/>
      <c r="O8" s="91"/>
      <c r="P8" s="92"/>
    </row>
    <row r="9" spans="1:16" ht="126" x14ac:dyDescent="0.25">
      <c r="A9" s="55" t="s">
        <v>88</v>
      </c>
      <c r="B9" s="65" t="s">
        <v>105</v>
      </c>
      <c r="C9" s="56" t="s">
        <v>89</v>
      </c>
      <c r="D9" s="56" t="s">
        <v>90</v>
      </c>
      <c r="E9" s="57" t="s">
        <v>91</v>
      </c>
      <c r="F9" s="56" t="s">
        <v>92</v>
      </c>
      <c r="G9" s="58" t="s">
        <v>93</v>
      </c>
      <c r="H9" s="58" t="s">
        <v>94</v>
      </c>
      <c r="I9" s="58" t="s">
        <v>95</v>
      </c>
      <c r="J9" s="56" t="s">
        <v>96</v>
      </c>
      <c r="K9" s="59" t="s">
        <v>93</v>
      </c>
      <c r="L9" s="58" t="s">
        <v>94</v>
      </c>
      <c r="M9" s="58" t="s">
        <v>97</v>
      </c>
      <c r="N9" s="56" t="s">
        <v>98</v>
      </c>
      <c r="O9" s="58" t="s">
        <v>93</v>
      </c>
      <c r="P9" s="58" t="s">
        <v>99</v>
      </c>
    </row>
    <row r="10" spans="1:16" x14ac:dyDescent="0.25">
      <c r="A10" s="2"/>
      <c r="B10" s="2"/>
      <c r="C10" s="37"/>
      <c r="D10" s="60"/>
      <c r="E10" s="61"/>
      <c r="F10" s="60"/>
      <c r="G10" s="37"/>
      <c r="H10" s="62"/>
      <c r="I10" s="61"/>
      <c r="J10" s="60"/>
      <c r="K10" s="37"/>
      <c r="L10" s="62"/>
      <c r="M10" s="61"/>
      <c r="N10" s="11"/>
      <c r="O10" s="37"/>
      <c r="P10" s="62"/>
    </row>
    <row r="11" spans="1:16" x14ac:dyDescent="0.25">
      <c r="A11" s="2"/>
      <c r="B11" s="2"/>
      <c r="C11" s="37"/>
      <c r="D11" s="60"/>
      <c r="E11" s="61"/>
      <c r="F11" s="60"/>
      <c r="G11" s="37"/>
      <c r="H11" s="62"/>
      <c r="I11" s="61"/>
      <c r="J11" s="60"/>
      <c r="K11" s="37"/>
      <c r="L11" s="62"/>
      <c r="M11" s="61"/>
      <c r="N11" s="11"/>
      <c r="O11" s="37"/>
      <c r="P11" s="62"/>
    </row>
    <row r="12" spans="1:16" x14ac:dyDescent="0.25">
      <c r="A12" s="2"/>
      <c r="B12" s="2"/>
      <c r="C12" s="37"/>
      <c r="D12" s="60"/>
      <c r="E12" s="61"/>
      <c r="F12" s="60"/>
      <c r="G12" s="37"/>
      <c r="H12" s="62"/>
      <c r="I12" s="61"/>
      <c r="J12" s="60"/>
      <c r="K12" s="37"/>
      <c r="L12" s="62"/>
      <c r="M12" s="61"/>
      <c r="N12" s="11"/>
      <c r="O12" s="37"/>
      <c r="P12" s="62"/>
    </row>
    <row r="13" spans="1:16" x14ac:dyDescent="0.25">
      <c r="A13" s="2"/>
      <c r="B13" s="2"/>
      <c r="C13" s="37"/>
      <c r="D13" s="60"/>
      <c r="E13" s="61"/>
      <c r="F13" s="60"/>
      <c r="G13" s="37"/>
      <c r="H13" s="62"/>
      <c r="I13" s="61"/>
      <c r="J13" s="60"/>
      <c r="K13" s="37"/>
      <c r="L13" s="62"/>
      <c r="M13" s="61"/>
      <c r="N13" s="11"/>
      <c r="O13" s="37"/>
      <c r="P13" s="62"/>
    </row>
    <row r="14" spans="1:16" x14ac:dyDescent="0.25">
      <c r="A14" s="2"/>
      <c r="B14" s="2"/>
      <c r="C14" s="37"/>
      <c r="D14" s="60"/>
      <c r="E14" s="61"/>
      <c r="F14" s="60"/>
      <c r="G14" s="37"/>
      <c r="H14" s="62"/>
      <c r="I14" s="61"/>
      <c r="J14" s="60"/>
      <c r="K14" s="37"/>
      <c r="L14" s="62"/>
      <c r="M14" s="61"/>
      <c r="N14" s="11"/>
      <c r="O14" s="37"/>
      <c r="P14" s="62"/>
    </row>
    <row r="15" spans="1:16" x14ac:dyDescent="0.25">
      <c r="A15" s="2"/>
      <c r="B15" s="2"/>
      <c r="C15" s="37"/>
      <c r="D15" s="60"/>
      <c r="E15" s="61"/>
      <c r="F15" s="60"/>
      <c r="G15" s="37"/>
      <c r="H15" s="62"/>
      <c r="I15" s="61"/>
      <c r="J15" s="60"/>
      <c r="K15" s="37"/>
      <c r="L15" s="62"/>
      <c r="M15" s="61"/>
      <c r="N15" s="11"/>
      <c r="O15" s="37"/>
      <c r="P15" s="62"/>
    </row>
    <row r="16" spans="1:16" x14ac:dyDescent="0.25">
      <c r="A16" s="2"/>
      <c r="B16" s="2"/>
      <c r="C16" s="37"/>
      <c r="D16" s="60"/>
      <c r="E16" s="61"/>
      <c r="F16" s="60"/>
      <c r="G16" s="37"/>
      <c r="H16" s="62"/>
      <c r="I16" s="61"/>
      <c r="J16" s="60"/>
      <c r="K16" s="37"/>
      <c r="L16" s="62"/>
      <c r="M16" s="61"/>
      <c r="N16" s="11"/>
      <c r="O16" s="37"/>
      <c r="P16" s="62"/>
    </row>
    <row r="17" spans="1:16" x14ac:dyDescent="0.25">
      <c r="A17" s="2"/>
      <c r="B17" s="2"/>
      <c r="C17" s="37"/>
      <c r="D17" s="60"/>
      <c r="E17" s="61"/>
      <c r="F17" s="60"/>
      <c r="G17" s="37"/>
      <c r="H17" s="62"/>
      <c r="I17" s="61"/>
      <c r="J17" s="60"/>
      <c r="K17" s="37"/>
      <c r="L17" s="62"/>
      <c r="M17" s="61"/>
      <c r="N17" s="11"/>
      <c r="O17" s="37"/>
      <c r="P17" s="62"/>
    </row>
    <row r="18" spans="1:16" x14ac:dyDescent="0.25">
      <c r="A18" s="2"/>
      <c r="B18" s="2"/>
      <c r="C18" s="37"/>
      <c r="D18" s="60"/>
      <c r="E18" s="61"/>
      <c r="F18" s="60"/>
      <c r="G18" s="37"/>
      <c r="H18" s="62"/>
      <c r="I18" s="61"/>
      <c r="J18" s="60"/>
      <c r="K18" s="37"/>
      <c r="L18" s="62"/>
      <c r="M18" s="61"/>
      <c r="N18" s="11"/>
      <c r="O18" s="37"/>
      <c r="P18" s="62"/>
    </row>
    <row r="19" spans="1:16" x14ac:dyDescent="0.25">
      <c r="A19" s="63" t="s">
        <v>100</v>
      </c>
      <c r="B19" s="63"/>
      <c r="C19" s="37"/>
      <c r="D19" s="37"/>
      <c r="E19" s="37"/>
      <c r="F19" s="37"/>
      <c r="G19" s="37"/>
      <c r="H19" s="64">
        <f>SUM(H10:H18)</f>
        <v>0</v>
      </c>
      <c r="I19" s="37"/>
      <c r="J19" s="37"/>
      <c r="K19" s="37"/>
      <c r="L19" s="64">
        <f>SUM(L10:L18)</f>
        <v>0</v>
      </c>
      <c r="M19" s="37"/>
      <c r="N19" s="37"/>
      <c r="O19" s="37"/>
      <c r="P19" s="64">
        <f>SUM(P10:P18)</f>
        <v>0</v>
      </c>
    </row>
    <row r="22" spans="1:16" x14ac:dyDescent="0.25">
      <c r="A22" t="s">
        <v>106</v>
      </c>
      <c r="G22" t="s">
        <v>108</v>
      </c>
      <c r="N22" t="s">
        <v>110</v>
      </c>
    </row>
    <row r="23" spans="1:16" x14ac:dyDescent="0.25">
      <c r="A23" t="s">
        <v>107</v>
      </c>
      <c r="G23" t="s">
        <v>109</v>
      </c>
    </row>
  </sheetData>
  <protectedRanges>
    <protectedRange sqref="J9:J19 A9:D19 N9:N19 F9:F19" name="ed2"/>
    <protectedRange sqref="A9:D9 F9 J9 N9" name="ed1"/>
  </protectedRanges>
  <mergeCells count="8">
    <mergeCell ref="A8:H8"/>
    <mergeCell ref="I8:L8"/>
    <mergeCell ref="M8:P8"/>
    <mergeCell ref="A5:D6"/>
    <mergeCell ref="F5:L6"/>
    <mergeCell ref="M5:N6"/>
    <mergeCell ref="O5:P6"/>
    <mergeCell ref="K7:L7"/>
  </mergeCells>
  <pageMargins left="0.7" right="0.7" top="0.75" bottom="0.75" header="0.3" footer="0.3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CFDC4-A39C-4846-95C7-43BBC215EA63}">
  <sheetPr>
    <pageSetUpPr fitToPage="1"/>
  </sheetPr>
  <dimension ref="A1:Q26"/>
  <sheetViews>
    <sheetView zoomScaleNormal="100" workbookViewId="0">
      <selection activeCell="Q23" sqref="A1:Q23"/>
    </sheetView>
  </sheetViews>
  <sheetFormatPr defaultRowHeight="15" x14ac:dyDescent="0.25"/>
  <cols>
    <col min="3" max="3" width="12.140625" bestFit="1" customWidth="1"/>
    <col min="5" max="5" width="10.5703125" customWidth="1"/>
    <col min="6" max="6" width="11.7109375" bestFit="1" customWidth="1"/>
    <col min="7" max="7" width="11.7109375" customWidth="1"/>
    <col min="10" max="10" width="15.28515625" customWidth="1"/>
    <col min="13" max="13" width="12.140625" bestFit="1" customWidth="1"/>
    <col min="16" max="16" width="13.42578125" bestFit="1" customWidth="1"/>
  </cols>
  <sheetData>
    <row r="1" spans="1:17" ht="27.75" x14ac:dyDescent="0.5">
      <c r="A1" s="72">
        <v>44</v>
      </c>
      <c r="C1" s="102" t="s">
        <v>81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3" spans="1:17" ht="15.75" x14ac:dyDescent="0.3">
      <c r="B3" s="42" t="s">
        <v>56</v>
      </c>
      <c r="P3" s="42" t="s">
        <v>55</v>
      </c>
    </row>
    <row r="5" spans="1:17" ht="75" customHeight="1" x14ac:dyDescent="0.3">
      <c r="A5" s="90" t="s">
        <v>57</v>
      </c>
      <c r="B5" s="43"/>
      <c r="C5" s="105" t="s">
        <v>67</v>
      </c>
      <c r="D5" s="106"/>
      <c r="E5" s="104" t="s">
        <v>111</v>
      </c>
      <c r="F5" s="104"/>
      <c r="G5" s="104"/>
      <c r="H5" s="104"/>
      <c r="I5" s="104" t="s">
        <v>112</v>
      </c>
      <c r="J5" s="104"/>
      <c r="K5" s="104"/>
      <c r="L5" s="104" t="s">
        <v>113</v>
      </c>
      <c r="M5" s="104"/>
      <c r="N5" s="104"/>
      <c r="O5" s="104" t="s">
        <v>114</v>
      </c>
      <c r="P5" s="104"/>
      <c r="Q5" s="104"/>
    </row>
    <row r="6" spans="1:17" ht="94.5" x14ac:dyDescent="0.3">
      <c r="A6" s="90"/>
      <c r="B6" s="44" t="s">
        <v>63</v>
      </c>
      <c r="C6" s="44" t="s">
        <v>58</v>
      </c>
      <c r="D6" s="44" t="s">
        <v>59</v>
      </c>
      <c r="E6" s="45" t="s">
        <v>75</v>
      </c>
      <c r="F6" s="44" t="s">
        <v>71</v>
      </c>
      <c r="G6" s="44" t="s">
        <v>58</v>
      </c>
      <c r="H6" s="45" t="s">
        <v>70</v>
      </c>
      <c r="I6" s="45" t="s">
        <v>69</v>
      </c>
      <c r="J6" s="44" t="s">
        <v>58</v>
      </c>
      <c r="K6" s="44" t="s">
        <v>59</v>
      </c>
      <c r="L6" s="44" t="s">
        <v>63</v>
      </c>
      <c r="M6" s="44" t="s">
        <v>58</v>
      </c>
      <c r="N6" s="44" t="s">
        <v>59</v>
      </c>
      <c r="O6" s="44" t="s">
        <v>63</v>
      </c>
      <c r="P6" s="44" t="s">
        <v>58</v>
      </c>
      <c r="Q6" s="44" t="s">
        <v>59</v>
      </c>
    </row>
    <row r="7" spans="1:17" ht="15.75" x14ac:dyDescent="0.3">
      <c r="A7" s="43">
        <v>1</v>
      </c>
      <c r="B7" s="44">
        <v>2</v>
      </c>
      <c r="C7" s="43">
        <v>3</v>
      </c>
      <c r="D7" s="44">
        <v>4</v>
      </c>
      <c r="E7" s="43">
        <v>5</v>
      </c>
      <c r="F7" s="43">
        <v>7</v>
      </c>
      <c r="G7" s="43"/>
      <c r="H7" s="44">
        <v>8</v>
      </c>
      <c r="I7" s="43">
        <v>9</v>
      </c>
      <c r="J7" s="44">
        <v>10</v>
      </c>
      <c r="K7" s="43">
        <v>11</v>
      </c>
      <c r="L7" s="43">
        <v>13</v>
      </c>
      <c r="M7" s="44">
        <v>14</v>
      </c>
      <c r="N7" s="43">
        <v>15</v>
      </c>
      <c r="O7" s="44">
        <v>16</v>
      </c>
      <c r="P7" s="43">
        <v>17</v>
      </c>
      <c r="Q7" s="44">
        <v>18</v>
      </c>
    </row>
    <row r="8" spans="1:17" ht="15.75" x14ac:dyDescent="0.3">
      <c r="A8" s="46">
        <v>1</v>
      </c>
      <c r="B8" s="46">
        <v>1</v>
      </c>
      <c r="C8" s="46" t="s">
        <v>60</v>
      </c>
      <c r="D8" s="46">
        <v>7000</v>
      </c>
      <c r="E8" s="46">
        <v>2</v>
      </c>
      <c r="F8" s="46">
        <v>2000</v>
      </c>
      <c r="G8" s="46" t="s">
        <v>62</v>
      </c>
      <c r="H8" s="46" t="s">
        <v>73</v>
      </c>
      <c r="I8" s="49">
        <v>1</v>
      </c>
      <c r="J8" s="41" t="s">
        <v>68</v>
      </c>
      <c r="K8" s="46">
        <v>7000</v>
      </c>
      <c r="L8" s="46">
        <v>25</v>
      </c>
      <c r="M8" s="46" t="s">
        <v>60</v>
      </c>
      <c r="N8" s="46">
        <v>1000</v>
      </c>
      <c r="O8" s="49">
        <v>1</v>
      </c>
      <c r="P8" s="41" t="s">
        <v>68</v>
      </c>
      <c r="Q8" s="46">
        <v>7000</v>
      </c>
    </row>
    <row r="9" spans="1:17" ht="15.75" x14ac:dyDescent="0.3">
      <c r="A9" s="46">
        <v>2</v>
      </c>
      <c r="B9" s="46">
        <v>2</v>
      </c>
      <c r="C9" s="46" t="s">
        <v>77</v>
      </c>
      <c r="D9" s="46">
        <v>600</v>
      </c>
      <c r="E9" s="46">
        <v>4</v>
      </c>
      <c r="F9" s="46">
        <v>9000</v>
      </c>
      <c r="G9" s="46" t="s">
        <v>65</v>
      </c>
      <c r="H9" s="46" t="s">
        <v>73</v>
      </c>
      <c r="I9" s="48">
        <v>2</v>
      </c>
      <c r="J9" s="46" t="s">
        <v>77</v>
      </c>
      <c r="K9" s="46">
        <v>600</v>
      </c>
      <c r="L9" s="46">
        <v>25</v>
      </c>
      <c r="M9" s="46" t="s">
        <v>61</v>
      </c>
      <c r="N9" s="46">
        <v>500</v>
      </c>
      <c r="O9" s="48">
        <v>2</v>
      </c>
      <c r="P9" s="46" t="s">
        <v>77</v>
      </c>
      <c r="Q9" s="46">
        <v>600</v>
      </c>
    </row>
    <row r="10" spans="1:17" ht="15.75" x14ac:dyDescent="0.3">
      <c r="A10" s="46">
        <v>3</v>
      </c>
      <c r="B10" s="46">
        <v>2</v>
      </c>
      <c r="C10" s="46" t="s">
        <v>62</v>
      </c>
      <c r="D10" s="46">
        <v>2000</v>
      </c>
      <c r="E10" s="46">
        <v>4</v>
      </c>
      <c r="F10" s="46">
        <v>13000</v>
      </c>
      <c r="G10" s="46" t="s">
        <v>66</v>
      </c>
      <c r="H10" s="46" t="s">
        <v>73</v>
      </c>
      <c r="I10" s="46">
        <v>5</v>
      </c>
      <c r="J10" s="46" t="s">
        <v>79</v>
      </c>
      <c r="K10" s="46">
        <v>800</v>
      </c>
      <c r="L10" s="46">
        <v>36</v>
      </c>
      <c r="M10" s="46" t="s">
        <v>62</v>
      </c>
      <c r="N10" s="46">
        <v>7000</v>
      </c>
      <c r="O10" s="46">
        <v>5</v>
      </c>
      <c r="P10" s="46" t="s">
        <v>79</v>
      </c>
      <c r="Q10" s="46">
        <v>800</v>
      </c>
    </row>
    <row r="11" spans="1:17" ht="15.75" x14ac:dyDescent="0.3">
      <c r="A11" s="46">
        <v>4</v>
      </c>
      <c r="B11" s="46">
        <v>4</v>
      </c>
      <c r="C11" s="46" t="s">
        <v>65</v>
      </c>
      <c r="D11" s="46">
        <v>9000</v>
      </c>
      <c r="E11" s="46">
        <v>6</v>
      </c>
      <c r="F11" s="46">
        <v>1000</v>
      </c>
      <c r="G11" s="46" t="s">
        <v>78</v>
      </c>
      <c r="H11" s="46" t="s">
        <v>73</v>
      </c>
      <c r="I11" s="46">
        <v>5</v>
      </c>
      <c r="J11" s="46" t="s">
        <v>66</v>
      </c>
      <c r="K11" s="46">
        <v>5000</v>
      </c>
      <c r="L11" s="46">
        <v>38</v>
      </c>
      <c r="M11" s="46" t="s">
        <v>64</v>
      </c>
      <c r="N11" s="46">
        <v>5000</v>
      </c>
      <c r="O11" s="46">
        <v>5</v>
      </c>
      <c r="P11" s="46" t="s">
        <v>66</v>
      </c>
      <c r="Q11" s="46">
        <v>5000</v>
      </c>
    </row>
    <row r="12" spans="1:17" ht="15.75" x14ac:dyDescent="0.3">
      <c r="A12" s="46">
        <v>5</v>
      </c>
      <c r="B12" s="46">
        <v>4</v>
      </c>
      <c r="C12" s="46" t="s">
        <v>66</v>
      </c>
      <c r="D12" s="46">
        <v>13000</v>
      </c>
      <c r="E12" s="46"/>
      <c r="F12" s="46"/>
      <c r="G12" s="46"/>
      <c r="H12" s="46"/>
      <c r="I12" s="46">
        <v>10</v>
      </c>
      <c r="J12" s="46" t="s">
        <v>80</v>
      </c>
      <c r="K12" s="46">
        <v>5000</v>
      </c>
      <c r="L12" s="46">
        <v>40</v>
      </c>
      <c r="M12" s="46" t="s">
        <v>66</v>
      </c>
      <c r="N12" s="46">
        <v>10000</v>
      </c>
      <c r="O12" s="46">
        <v>10</v>
      </c>
      <c r="P12" s="46" t="s">
        <v>80</v>
      </c>
      <c r="Q12" s="46">
        <v>5000</v>
      </c>
    </row>
    <row r="13" spans="1:17" ht="15.75" x14ac:dyDescent="0.3">
      <c r="A13" s="46">
        <v>6</v>
      </c>
      <c r="B13" s="46">
        <v>5</v>
      </c>
      <c r="C13" s="46" t="s">
        <v>60</v>
      </c>
      <c r="D13" s="46">
        <v>800</v>
      </c>
      <c r="E13" s="46"/>
      <c r="F13" s="46"/>
      <c r="G13" s="46"/>
      <c r="H13" s="46"/>
      <c r="L13" s="46"/>
      <c r="M13" s="46"/>
      <c r="N13" s="46"/>
      <c r="O13" s="46">
        <v>25</v>
      </c>
      <c r="P13" s="46" t="s">
        <v>60</v>
      </c>
      <c r="Q13" s="46">
        <v>1000</v>
      </c>
    </row>
    <row r="14" spans="1:17" ht="15.75" x14ac:dyDescent="0.3">
      <c r="A14" s="46">
        <v>7</v>
      </c>
      <c r="B14" s="46">
        <v>5</v>
      </c>
      <c r="C14" s="46" t="s">
        <v>66</v>
      </c>
      <c r="D14" s="46">
        <v>5000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>
        <v>25</v>
      </c>
      <c r="P14" s="46" t="s">
        <v>61</v>
      </c>
      <c r="Q14" s="46">
        <v>500</v>
      </c>
    </row>
    <row r="15" spans="1:17" ht="15.75" x14ac:dyDescent="0.3">
      <c r="A15" s="46">
        <v>8</v>
      </c>
      <c r="B15" s="46">
        <v>6</v>
      </c>
      <c r="C15" s="46" t="s">
        <v>62</v>
      </c>
      <c r="D15" s="46">
        <v>1000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>
        <v>36</v>
      </c>
      <c r="P15" s="46" t="s">
        <v>62</v>
      </c>
      <c r="Q15" s="46">
        <v>7000</v>
      </c>
    </row>
    <row r="16" spans="1:17" ht="15.75" x14ac:dyDescent="0.3">
      <c r="A16" s="46"/>
      <c r="B16" s="46">
        <v>10</v>
      </c>
      <c r="C16" s="46" t="s">
        <v>76</v>
      </c>
      <c r="D16" s="46">
        <v>5000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>
        <v>38</v>
      </c>
      <c r="P16" s="46" t="s">
        <v>64</v>
      </c>
      <c r="Q16" s="46">
        <v>5000</v>
      </c>
    </row>
    <row r="17" spans="1:17" ht="15.75" x14ac:dyDescent="0.3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>
        <v>40</v>
      </c>
      <c r="P17" s="46" t="s">
        <v>66</v>
      </c>
      <c r="Q17" s="46">
        <v>10000</v>
      </c>
    </row>
    <row r="18" spans="1:17" ht="15.75" x14ac:dyDescent="0.3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1:17" ht="46.5" customHeight="1" x14ac:dyDescent="0.3">
      <c r="A19" s="46">
        <v>9</v>
      </c>
      <c r="C19" s="37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</row>
    <row r="20" spans="1:17" ht="17.25" x14ac:dyDescent="0.35">
      <c r="A20" s="47"/>
      <c r="B20" s="47" t="s">
        <v>72</v>
      </c>
      <c r="C20" s="47"/>
      <c r="D20" s="47">
        <f>SUM(D8:D18)</f>
        <v>43400</v>
      </c>
      <c r="E20" s="47"/>
      <c r="F20" s="47">
        <f>SUM(F8:F19)</f>
        <v>25000</v>
      </c>
      <c r="G20" s="47"/>
      <c r="H20" s="47"/>
      <c r="I20" s="47"/>
      <c r="J20" s="47" t="s">
        <v>74</v>
      </c>
      <c r="K20" s="47">
        <f>SUM(K8:K19)</f>
        <v>18400</v>
      </c>
      <c r="L20" s="47"/>
      <c r="M20" s="47" t="s">
        <v>74</v>
      </c>
      <c r="N20" s="47">
        <f>SUM(N8:N12)</f>
        <v>23500</v>
      </c>
      <c r="O20" s="47"/>
      <c r="P20" s="47" t="s">
        <v>74</v>
      </c>
      <c r="Q20" s="47">
        <f>SUM(Q8:Q19)</f>
        <v>41900</v>
      </c>
    </row>
    <row r="23" spans="1:17" x14ac:dyDescent="0.25">
      <c r="C23" s="40" t="s">
        <v>106</v>
      </c>
      <c r="D23" s="40"/>
      <c r="E23" s="40"/>
      <c r="F23" s="40"/>
      <c r="G23" s="40"/>
      <c r="H23" s="40"/>
      <c r="I23" s="40" t="s">
        <v>108</v>
      </c>
      <c r="J23" s="40"/>
      <c r="K23" s="40"/>
      <c r="L23" s="40"/>
      <c r="M23" s="40"/>
      <c r="N23" s="40"/>
      <c r="O23" s="40"/>
      <c r="P23" s="40" t="s">
        <v>110</v>
      </c>
      <c r="Q23" s="40"/>
    </row>
    <row r="24" spans="1:17" x14ac:dyDescent="0.25">
      <c r="C24" s="40" t="s">
        <v>107</v>
      </c>
      <c r="D24" s="40"/>
      <c r="E24" s="40"/>
      <c r="F24" s="40"/>
      <c r="G24" s="40"/>
      <c r="H24" s="40"/>
      <c r="I24" s="40" t="s">
        <v>109</v>
      </c>
      <c r="J24" s="40"/>
      <c r="K24" s="40"/>
      <c r="L24" s="40"/>
      <c r="M24" s="40"/>
      <c r="N24" s="40"/>
      <c r="O24" s="40"/>
      <c r="P24" s="40"/>
      <c r="Q24" s="40"/>
    </row>
    <row r="26" spans="1:17" ht="15.75" x14ac:dyDescent="0.3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</sheetData>
  <mergeCells count="7">
    <mergeCell ref="C1:O1"/>
    <mergeCell ref="A5:A6"/>
    <mergeCell ref="E5:H5"/>
    <mergeCell ref="I5:K5"/>
    <mergeCell ref="L5:N5"/>
    <mergeCell ref="O5:Q5"/>
    <mergeCell ref="C5:D5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PRA 2 A Main</vt:lpstr>
      <vt:lpstr>Delay Document Recovery Perform</vt:lpstr>
      <vt:lpstr>Progressive FCI Deductions</vt:lpstr>
      <vt:lpstr>'PRA 2 A Main'!Print_Area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</dc:creator>
  <cp:lastModifiedBy>Lenovo</cp:lastModifiedBy>
  <cp:lastPrinted>2020-06-09T05:57:13Z</cp:lastPrinted>
  <dcterms:created xsi:type="dcterms:W3CDTF">2019-08-29T14:44:33Z</dcterms:created>
  <dcterms:modified xsi:type="dcterms:W3CDTF">2020-06-09T05:57:28Z</dcterms:modified>
</cp:coreProperties>
</file>